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 activeTab="1"/>
  </bookViews>
  <sheets>
    <sheet name="Folha1" sheetId="1" r:id="rId1"/>
    <sheet name="Gráfico1" sheetId="4" r:id="rId2"/>
    <sheet name="Gráfico2" sheetId="5" r:id="rId3"/>
    <sheet name="Folha2" sheetId="2" r:id="rId4"/>
    <sheet name="Folha3" sheetId="3" r:id="rId5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D15"/>
  <c r="E15"/>
  <c r="L4"/>
  <c r="L5"/>
  <c r="L6"/>
  <c r="L7"/>
  <c r="L8"/>
  <c r="L9"/>
  <c r="L10"/>
  <c r="L11"/>
  <c r="L3"/>
  <c r="K8"/>
  <c r="K4"/>
  <c r="K5"/>
  <c r="K6"/>
  <c r="K7"/>
  <c r="K9"/>
  <c r="K10"/>
  <c r="K11"/>
  <c r="K3"/>
  <c r="D13"/>
  <c r="D14"/>
  <c r="D16"/>
  <c r="D17"/>
  <c r="D18"/>
  <c r="D19"/>
  <c r="D20"/>
  <c r="D21"/>
  <c r="C21"/>
  <c r="C20"/>
  <c r="C19"/>
  <c r="C18"/>
  <c r="C17"/>
  <c r="C16"/>
  <c r="C15"/>
  <c r="C14"/>
  <c r="C13"/>
  <c r="E4"/>
  <c r="F4" s="1"/>
  <c r="E5"/>
  <c r="E6"/>
  <c r="F6" s="1"/>
  <c r="E7"/>
  <c r="E8"/>
  <c r="F8" s="1"/>
  <c r="E9"/>
  <c r="E10"/>
  <c r="F10" s="1"/>
  <c r="E11"/>
  <c r="E3"/>
  <c r="F3" s="1"/>
  <c r="G3" s="1"/>
  <c r="E21" l="1"/>
  <c r="E19"/>
  <c r="E17"/>
  <c r="E13"/>
  <c r="E20"/>
  <c r="E18"/>
  <c r="E16"/>
  <c r="E14"/>
  <c r="F11"/>
  <c r="G11" s="1"/>
  <c r="F9"/>
  <c r="G9" s="1"/>
  <c r="F7"/>
  <c r="G7" s="1"/>
  <c r="F5"/>
  <c r="G5" s="1"/>
  <c r="H3"/>
  <c r="I3" s="1"/>
  <c r="J3" s="1"/>
  <c r="H10"/>
  <c r="H8"/>
  <c r="H6"/>
  <c r="H4"/>
  <c r="G10"/>
  <c r="I10" s="1"/>
  <c r="J10" s="1"/>
  <c r="G8"/>
  <c r="I8" s="1"/>
  <c r="J8" s="1"/>
  <c r="G6"/>
  <c r="I6" s="1"/>
  <c r="J6" s="1"/>
  <c r="G4"/>
  <c r="H11"/>
  <c r="H9"/>
  <c r="H7"/>
  <c r="H5"/>
  <c r="I9" l="1"/>
  <c r="J9" s="1"/>
  <c r="I7"/>
  <c r="J7" s="1"/>
  <c r="I11"/>
  <c r="J11" s="1"/>
  <c r="F17"/>
  <c r="F19"/>
  <c r="F13"/>
  <c r="I5"/>
  <c r="J5" s="1"/>
  <c r="F14"/>
  <c r="F16"/>
  <c r="F18"/>
  <c r="F20"/>
  <c r="F21"/>
  <c r="I4"/>
  <c r="G14"/>
  <c r="G16"/>
  <c r="G18"/>
  <c r="G20"/>
  <c r="G13"/>
  <c r="G17"/>
  <c r="G19"/>
  <c r="G21"/>
  <c r="H13"/>
  <c r="H17"/>
  <c r="H19"/>
  <c r="H14"/>
  <c r="H16"/>
  <c r="H18"/>
  <c r="H20"/>
  <c r="H21"/>
  <c r="J4" l="1"/>
  <c r="I14"/>
  <c r="I16"/>
  <c r="I18"/>
  <c r="I20"/>
  <c r="I13"/>
  <c r="I17"/>
  <c r="I19"/>
  <c r="I21"/>
  <c r="J13" l="1"/>
  <c r="J17"/>
  <c r="J19"/>
  <c r="J21"/>
  <c r="J14"/>
  <c r="J16"/>
  <c r="J18"/>
  <c r="J20"/>
</calcChain>
</file>

<file path=xl/sharedStrings.xml><?xml version="1.0" encoding="utf-8"?>
<sst xmlns="http://schemas.openxmlformats.org/spreadsheetml/2006/main" count="46" uniqueCount="43">
  <si>
    <t>Empresa Farmacêutica "Global"</t>
  </si>
  <si>
    <t>Produto</t>
  </si>
  <si>
    <t>Actron</t>
  </si>
  <si>
    <t>Monopress</t>
  </si>
  <si>
    <t>Calciparina</t>
  </si>
  <si>
    <t>Maxilase</t>
  </si>
  <si>
    <t>Atral</t>
  </si>
  <si>
    <t>Azonutril</t>
  </si>
  <si>
    <t>Nimed</t>
  </si>
  <si>
    <t>Carnicor</t>
  </si>
  <si>
    <t>U-L 250</t>
  </si>
  <si>
    <t>Empresa</t>
  </si>
  <si>
    <t>Bayer</t>
  </si>
  <si>
    <t>Sanofi</t>
  </si>
  <si>
    <t>Benflux</t>
  </si>
  <si>
    <t>Rhone</t>
  </si>
  <si>
    <t>Rohne</t>
  </si>
  <si>
    <t>Sigma</t>
  </si>
  <si>
    <t>Preço Unitário</t>
  </si>
  <si>
    <t>Qde</t>
  </si>
  <si>
    <t>Total</t>
  </si>
  <si>
    <t>Total S/Iva</t>
  </si>
  <si>
    <t>Valor IVA</t>
  </si>
  <si>
    <t>Total C/Iva</t>
  </si>
  <si>
    <t>Des</t>
  </si>
  <si>
    <t>Total Euro</t>
  </si>
  <si>
    <t>Média</t>
  </si>
  <si>
    <t>Moda</t>
  </si>
  <si>
    <t>O Maior</t>
  </si>
  <si>
    <t>O Menor</t>
  </si>
  <si>
    <t>Nr Produtos</t>
  </si>
  <si>
    <t>Total&gt;2000</t>
  </si>
  <si>
    <t>NR &gt;2000</t>
  </si>
  <si>
    <t>Estatística</t>
  </si>
  <si>
    <t>%IVA</t>
  </si>
  <si>
    <t>%Desconto</t>
  </si>
  <si>
    <t>Total Final $</t>
  </si>
  <si>
    <t>Desv padrão</t>
  </si>
  <si>
    <t>Limite 2</t>
  </si>
  <si>
    <t>Limite 3</t>
  </si>
  <si>
    <t>Limite 1</t>
  </si>
  <si>
    <t>OBS2</t>
  </si>
  <si>
    <t>OBS1</t>
  </si>
</sst>
</file>

<file path=xl/styles.xml><?xml version="1.0" encoding="utf-8"?>
<styleSheet xmlns="http://schemas.openxmlformats.org/spreadsheetml/2006/main">
  <numFmts count="3">
    <numFmt numFmtId="164" formatCode="#,##0\ \$"/>
    <numFmt numFmtId="165" formatCode="_-* #,##0.00\ [$€-816]_-;\-* #,##0.00\ [$€-816]_-;_-* &quot;-&quot;??\ [$€-816]_-;_-@_-"/>
    <numFmt numFmtId="166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 textRotation="90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/>
            </a:pPr>
            <a:r>
              <a:rPr lang="pt-PT"/>
              <a:t>Empresa</a:t>
            </a:r>
            <a:r>
              <a:rPr lang="pt-PT" baseline="0"/>
              <a:t> Farmacêutica "Global"</a:t>
            </a:r>
            <a:endParaRPr lang="pt-PT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Folha1!$E$2</c:f>
              <c:strCache>
                <c:ptCount val="1"/>
                <c:pt idx="0">
                  <c:v>Total S/Iva</c:v>
                </c:pt>
              </c:strCache>
            </c:strRef>
          </c:tx>
          <c:cat>
            <c:strRef>
              <c:f>Folha1!$A$3:$A$11</c:f>
              <c:strCache>
                <c:ptCount val="9"/>
                <c:pt idx="0">
                  <c:v>Actron</c:v>
                </c:pt>
                <c:pt idx="1">
                  <c:v>Monopress</c:v>
                </c:pt>
                <c:pt idx="2">
                  <c:v>Calciparina</c:v>
                </c:pt>
                <c:pt idx="3">
                  <c:v>Maxilase</c:v>
                </c:pt>
                <c:pt idx="4">
                  <c:v>Atral</c:v>
                </c:pt>
                <c:pt idx="5">
                  <c:v>Azonutril</c:v>
                </c:pt>
                <c:pt idx="6">
                  <c:v>Nimed</c:v>
                </c:pt>
                <c:pt idx="7">
                  <c:v>Carnicor</c:v>
                </c:pt>
                <c:pt idx="8">
                  <c:v>U-L 250</c:v>
                </c:pt>
              </c:strCache>
            </c:strRef>
          </c:cat>
          <c:val>
            <c:numRef>
              <c:f>Folha1!$E$3:$E$11</c:f>
              <c:numCache>
                <c:formatCode>#,##0\ \$</c:formatCode>
                <c:ptCount val="9"/>
                <c:pt idx="0">
                  <c:v>10000</c:v>
                </c:pt>
                <c:pt idx="1">
                  <c:v>15000</c:v>
                </c:pt>
                <c:pt idx="2">
                  <c:v>4800</c:v>
                </c:pt>
                <c:pt idx="3">
                  <c:v>5700</c:v>
                </c:pt>
                <c:pt idx="4">
                  <c:v>4000</c:v>
                </c:pt>
                <c:pt idx="5">
                  <c:v>24000</c:v>
                </c:pt>
                <c:pt idx="6">
                  <c:v>31500</c:v>
                </c:pt>
                <c:pt idx="7">
                  <c:v>44000</c:v>
                </c:pt>
                <c:pt idx="8">
                  <c:v>35000</c:v>
                </c:pt>
              </c:numCache>
            </c:numRef>
          </c:val>
        </c:ser>
        <c:ser>
          <c:idx val="1"/>
          <c:order val="1"/>
          <c:tx>
            <c:strRef>
              <c:f>Folha1!$G$2</c:f>
              <c:strCache>
                <c:ptCount val="1"/>
                <c:pt idx="0">
                  <c:v>Total C/Iva</c:v>
                </c:pt>
              </c:strCache>
            </c:strRef>
          </c:tx>
          <c:cat>
            <c:strRef>
              <c:f>Folha1!$A$3:$A$11</c:f>
              <c:strCache>
                <c:ptCount val="9"/>
                <c:pt idx="0">
                  <c:v>Actron</c:v>
                </c:pt>
                <c:pt idx="1">
                  <c:v>Monopress</c:v>
                </c:pt>
                <c:pt idx="2">
                  <c:v>Calciparina</c:v>
                </c:pt>
                <c:pt idx="3">
                  <c:v>Maxilase</c:v>
                </c:pt>
                <c:pt idx="4">
                  <c:v>Atral</c:v>
                </c:pt>
                <c:pt idx="5">
                  <c:v>Azonutril</c:v>
                </c:pt>
                <c:pt idx="6">
                  <c:v>Nimed</c:v>
                </c:pt>
                <c:pt idx="7">
                  <c:v>Carnicor</c:v>
                </c:pt>
                <c:pt idx="8">
                  <c:v>U-L 250</c:v>
                </c:pt>
              </c:strCache>
            </c:strRef>
          </c:cat>
          <c:val>
            <c:numRef>
              <c:f>Folha1!$G$3:$G$11</c:f>
              <c:numCache>
                <c:formatCode>#,##0\ \$</c:formatCode>
                <c:ptCount val="9"/>
                <c:pt idx="0">
                  <c:v>10500</c:v>
                </c:pt>
                <c:pt idx="1">
                  <c:v>15750</c:v>
                </c:pt>
                <c:pt idx="2">
                  <c:v>5040</c:v>
                </c:pt>
                <c:pt idx="3">
                  <c:v>5985</c:v>
                </c:pt>
                <c:pt idx="4">
                  <c:v>4200</c:v>
                </c:pt>
                <c:pt idx="5">
                  <c:v>25200</c:v>
                </c:pt>
                <c:pt idx="6">
                  <c:v>33075</c:v>
                </c:pt>
                <c:pt idx="7">
                  <c:v>46200</c:v>
                </c:pt>
                <c:pt idx="8">
                  <c:v>36750</c:v>
                </c:pt>
              </c:numCache>
            </c:numRef>
          </c:val>
        </c:ser>
        <c:ser>
          <c:idx val="2"/>
          <c:order val="2"/>
          <c:tx>
            <c:strRef>
              <c:f>Folha1!$I$2</c:f>
              <c:strCache>
                <c:ptCount val="1"/>
                <c:pt idx="0">
                  <c:v>Total Final $</c:v>
                </c:pt>
              </c:strCache>
            </c:strRef>
          </c:tx>
          <c:cat>
            <c:strRef>
              <c:f>Folha1!$A$3:$A$11</c:f>
              <c:strCache>
                <c:ptCount val="9"/>
                <c:pt idx="0">
                  <c:v>Actron</c:v>
                </c:pt>
                <c:pt idx="1">
                  <c:v>Monopress</c:v>
                </c:pt>
                <c:pt idx="2">
                  <c:v>Calciparina</c:v>
                </c:pt>
                <c:pt idx="3">
                  <c:v>Maxilase</c:v>
                </c:pt>
                <c:pt idx="4">
                  <c:v>Atral</c:v>
                </c:pt>
                <c:pt idx="5">
                  <c:v>Azonutril</c:v>
                </c:pt>
                <c:pt idx="6">
                  <c:v>Nimed</c:v>
                </c:pt>
                <c:pt idx="7">
                  <c:v>Carnicor</c:v>
                </c:pt>
                <c:pt idx="8">
                  <c:v>U-L 250</c:v>
                </c:pt>
              </c:strCache>
            </c:strRef>
          </c:cat>
          <c:val>
            <c:numRef>
              <c:f>Folha1!$I$3:$I$11</c:f>
              <c:numCache>
                <c:formatCode>#,##0\ \$</c:formatCode>
                <c:ptCount val="9"/>
                <c:pt idx="0">
                  <c:v>10200</c:v>
                </c:pt>
                <c:pt idx="1">
                  <c:v>15300</c:v>
                </c:pt>
                <c:pt idx="2">
                  <c:v>4896</c:v>
                </c:pt>
                <c:pt idx="3">
                  <c:v>5814</c:v>
                </c:pt>
                <c:pt idx="4">
                  <c:v>4080</c:v>
                </c:pt>
                <c:pt idx="5">
                  <c:v>24480</c:v>
                </c:pt>
                <c:pt idx="6">
                  <c:v>32130</c:v>
                </c:pt>
                <c:pt idx="7">
                  <c:v>44880</c:v>
                </c:pt>
                <c:pt idx="8">
                  <c:v>35700</c:v>
                </c:pt>
              </c:numCache>
            </c:numRef>
          </c:val>
        </c:ser>
        <c:axId val="105097856"/>
        <c:axId val="105108608"/>
      </c:barChart>
      <c:catAx>
        <c:axId val="105097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Produto</a:t>
                </a:r>
              </a:p>
            </c:rich>
          </c:tx>
          <c:layout/>
        </c:title>
        <c:majorTickMark val="none"/>
        <c:tickLblPos val="nextTo"/>
        <c:crossAx val="105108608"/>
        <c:crosses val="autoZero"/>
        <c:auto val="1"/>
        <c:lblAlgn val="ctr"/>
        <c:lblOffset val="100"/>
      </c:catAx>
      <c:valAx>
        <c:axId val="10510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Valores</a:t>
                </a:r>
                <a:r>
                  <a:rPr lang="pt-PT" baseline="0"/>
                  <a:t> em escudos</a:t>
                </a:r>
                <a:endParaRPr lang="pt-PT"/>
              </a:p>
            </c:rich>
          </c:tx>
          <c:layout/>
        </c:title>
        <c:numFmt formatCode="#,##0\ \$" sourceLinked="1"/>
        <c:tickLblPos val="nextTo"/>
        <c:crossAx val="10509785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layout/>
    </c:title>
    <c:view3D>
      <c:rotX val="75"/>
      <c:perspective val="30"/>
    </c:view3D>
    <c:plotArea>
      <c:layout/>
      <c:pie3DChart>
        <c:varyColors val="1"/>
        <c:ser>
          <c:idx val="0"/>
          <c:order val="0"/>
          <c:tx>
            <c:strRef>
              <c:f>Folha1!$J$2</c:f>
              <c:strCache>
                <c:ptCount val="1"/>
                <c:pt idx="0">
                  <c:v>Total Euro</c:v>
                </c:pt>
              </c:strCache>
            </c:strRef>
          </c:tx>
          <c:dPt>
            <c:idx val="2"/>
            <c:explosion val="35"/>
          </c:dPt>
          <c:dPt>
            <c:idx val="3"/>
            <c:explosion val="37"/>
          </c:dPt>
          <c:dPt>
            <c:idx val="4"/>
            <c:explosion val="39"/>
          </c:dPt>
          <c:dPt>
            <c:idx val="7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dLbls>
            <c:showVal val="1"/>
            <c:showLeaderLines val="1"/>
          </c:dLbls>
          <c:cat>
            <c:strRef>
              <c:f>Folha1!$B$3:$B$11</c:f>
              <c:strCache>
                <c:ptCount val="9"/>
                <c:pt idx="0">
                  <c:v>Bayer</c:v>
                </c:pt>
                <c:pt idx="1">
                  <c:v>Bayer</c:v>
                </c:pt>
                <c:pt idx="2">
                  <c:v>Sanofi</c:v>
                </c:pt>
                <c:pt idx="3">
                  <c:v>Sanofi</c:v>
                </c:pt>
                <c:pt idx="4">
                  <c:v>Benflux</c:v>
                </c:pt>
                <c:pt idx="5">
                  <c:v>Rhone</c:v>
                </c:pt>
                <c:pt idx="6">
                  <c:v>Rohne</c:v>
                </c:pt>
                <c:pt idx="7">
                  <c:v>Sigma</c:v>
                </c:pt>
                <c:pt idx="8">
                  <c:v>Sigma</c:v>
                </c:pt>
              </c:strCache>
            </c:strRef>
          </c:cat>
          <c:val>
            <c:numRef>
              <c:f>Folha1!$J$3:$J$11</c:f>
              <c:numCache>
                <c:formatCode>_-* #,##0.00\ [$€-816]_-;\-* #,##0.00\ [$€-816]_-;_-* "-"??\ [$€-816]_-;_-@_-</c:formatCode>
                <c:ptCount val="9"/>
                <c:pt idx="0">
                  <c:v>50.877385500942729</c:v>
                </c:pt>
                <c:pt idx="1">
                  <c:v>76.316078251414098</c:v>
                </c:pt>
                <c:pt idx="2">
                  <c:v>24.421145040452508</c:v>
                </c:pt>
                <c:pt idx="3">
                  <c:v>29.000109735537354</c:v>
                </c:pt>
                <c:pt idx="4">
                  <c:v>20.350954200377092</c:v>
                </c:pt>
                <c:pt idx="5">
                  <c:v>122.10572520226255</c:v>
                </c:pt>
                <c:pt idx="6">
                  <c:v>160.2637643279696</c:v>
                </c:pt>
                <c:pt idx="7">
                  <c:v>223.86049620414801</c:v>
                </c:pt>
                <c:pt idx="8">
                  <c:v>178.07084925329954</c:v>
                </c:pt>
              </c:numCache>
            </c:numRef>
          </c:val>
        </c:ser>
        <c:dLbls>
          <c:showVal val="1"/>
        </c:dLbls>
      </c:pie3DChart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15" sqref="D15"/>
    </sheetView>
  </sheetViews>
  <sheetFormatPr defaultRowHeight="15"/>
  <cols>
    <col min="1" max="1" width="11.7109375" customWidth="1"/>
    <col min="2" max="2" width="11.85546875" bestFit="1" customWidth="1"/>
    <col min="3" max="3" width="13.85546875" bestFit="1" customWidth="1"/>
    <col min="4" max="4" width="9.5703125" bestFit="1" customWidth="1"/>
    <col min="5" max="5" width="12.140625" customWidth="1"/>
    <col min="6" max="6" width="11.5703125" bestFit="1" customWidth="1"/>
    <col min="7" max="7" width="13.7109375" bestFit="1" customWidth="1"/>
    <col min="8" max="8" width="11.5703125" bestFit="1" customWidth="1"/>
    <col min="9" max="9" width="12" customWidth="1"/>
    <col min="10" max="10" width="11" customWidth="1"/>
  </cols>
  <sheetData>
    <row r="1" spans="1:12" ht="27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>
      <c r="A2" s="3" t="s">
        <v>1</v>
      </c>
      <c r="B2" s="1" t="s">
        <v>11</v>
      </c>
      <c r="C2" s="1" t="s">
        <v>18</v>
      </c>
      <c r="D2" s="1" t="s">
        <v>19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36</v>
      </c>
      <c r="J2" s="1" t="s">
        <v>25</v>
      </c>
      <c r="K2" s="1" t="s">
        <v>42</v>
      </c>
      <c r="L2" s="1" t="s">
        <v>41</v>
      </c>
    </row>
    <row r="3" spans="1:12">
      <c r="A3" s="3" t="s">
        <v>2</v>
      </c>
      <c r="B3" s="1" t="s">
        <v>12</v>
      </c>
      <c r="C3" s="6">
        <v>1000</v>
      </c>
      <c r="D3" s="7">
        <v>10</v>
      </c>
      <c r="E3" s="6">
        <f>C3*D3</f>
        <v>10000</v>
      </c>
      <c r="F3" s="6">
        <f>E3*B$23</f>
        <v>500</v>
      </c>
      <c r="G3" s="6">
        <f>E3+F3</f>
        <v>10500</v>
      </c>
      <c r="H3" s="6">
        <f>E3*B$24</f>
        <v>300</v>
      </c>
      <c r="I3" s="6">
        <f>G3-H3</f>
        <v>10200</v>
      </c>
      <c r="J3" s="8">
        <f>I3/200.482</f>
        <v>50.877385500942729</v>
      </c>
      <c r="K3" t="str">
        <f>IF(D3&gt;B$25,"boa","suf")</f>
        <v>boa</v>
      </c>
      <c r="L3" t="str">
        <f>IF(D3&gt;B$25,IF(D3&gt;$B$26,"mb","b"),"suf")</f>
        <v>mb</v>
      </c>
    </row>
    <row r="4" spans="1:12">
      <c r="A4" s="3" t="s">
        <v>3</v>
      </c>
      <c r="B4" s="1" t="s">
        <v>12</v>
      </c>
      <c r="C4" s="6">
        <v>1250</v>
      </c>
      <c r="D4" s="7">
        <v>12</v>
      </c>
      <c r="E4" s="6">
        <f t="shared" ref="E4:E11" si="0">C4*D4</f>
        <v>15000</v>
      </c>
      <c r="F4" s="6">
        <f t="shared" ref="F4:F11" si="1">E4*B$23</f>
        <v>750</v>
      </c>
      <c r="G4" s="6">
        <f t="shared" ref="G4:G11" si="2">E4+F4</f>
        <v>15750</v>
      </c>
      <c r="H4" s="6">
        <f t="shared" ref="H4:H11" si="3">E4*B$24</f>
        <v>450</v>
      </c>
      <c r="I4" s="6">
        <f t="shared" ref="I4:I11" si="4">G4-H4</f>
        <v>15300</v>
      </c>
      <c r="J4" s="8">
        <f t="shared" ref="J4:J11" si="5">I4/200.482</f>
        <v>76.316078251414098</v>
      </c>
      <c r="K4" t="str">
        <f t="shared" ref="K4:K11" si="6">IF(D4&gt;B$25,"boa","suf")</f>
        <v>boa</v>
      </c>
      <c r="L4" t="str">
        <f t="shared" ref="L4:L11" si="7">IF(D4&gt;B$25,IF(D4&gt;$B$26,"mb","b"),"suf")</f>
        <v>mb</v>
      </c>
    </row>
    <row r="5" spans="1:12">
      <c r="A5" s="3" t="s">
        <v>4</v>
      </c>
      <c r="B5" s="1" t="s">
        <v>13</v>
      </c>
      <c r="C5" s="6">
        <v>2400</v>
      </c>
      <c r="D5" s="7">
        <v>2</v>
      </c>
      <c r="E5" s="6">
        <f t="shared" si="0"/>
        <v>4800</v>
      </c>
      <c r="F5" s="6">
        <f t="shared" si="1"/>
        <v>240</v>
      </c>
      <c r="G5" s="6">
        <f t="shared" si="2"/>
        <v>5040</v>
      </c>
      <c r="H5" s="6">
        <f t="shared" si="3"/>
        <v>144</v>
      </c>
      <c r="I5" s="6">
        <f t="shared" si="4"/>
        <v>4896</v>
      </c>
      <c r="J5" s="8">
        <f t="shared" si="5"/>
        <v>24.421145040452508</v>
      </c>
      <c r="K5" t="str">
        <f t="shared" si="6"/>
        <v>suf</v>
      </c>
      <c r="L5" t="str">
        <f t="shared" si="7"/>
        <v>suf</v>
      </c>
    </row>
    <row r="6" spans="1:12">
      <c r="A6" s="3" t="s">
        <v>5</v>
      </c>
      <c r="B6" s="1" t="s">
        <v>13</v>
      </c>
      <c r="C6" s="6">
        <v>1900</v>
      </c>
      <c r="D6" s="7">
        <v>3</v>
      </c>
      <c r="E6" s="6">
        <f t="shared" si="0"/>
        <v>5700</v>
      </c>
      <c r="F6" s="6">
        <f t="shared" si="1"/>
        <v>285</v>
      </c>
      <c r="G6" s="6">
        <f t="shared" si="2"/>
        <v>5985</v>
      </c>
      <c r="H6" s="6">
        <f t="shared" si="3"/>
        <v>171</v>
      </c>
      <c r="I6" s="6">
        <f t="shared" si="4"/>
        <v>5814</v>
      </c>
      <c r="J6" s="8">
        <f t="shared" si="5"/>
        <v>29.000109735537354</v>
      </c>
      <c r="K6" t="str">
        <f t="shared" si="6"/>
        <v>suf</v>
      </c>
      <c r="L6" t="str">
        <f t="shared" si="7"/>
        <v>suf</v>
      </c>
    </row>
    <row r="7" spans="1:12">
      <c r="A7" s="3" t="s">
        <v>6</v>
      </c>
      <c r="B7" s="1" t="s">
        <v>14</v>
      </c>
      <c r="C7" s="6">
        <v>1000</v>
      </c>
      <c r="D7" s="7">
        <v>4</v>
      </c>
      <c r="E7" s="6">
        <f t="shared" si="0"/>
        <v>4000</v>
      </c>
      <c r="F7" s="6">
        <f t="shared" si="1"/>
        <v>200</v>
      </c>
      <c r="G7" s="6">
        <f t="shared" si="2"/>
        <v>4200</v>
      </c>
      <c r="H7" s="6">
        <f t="shared" si="3"/>
        <v>120</v>
      </c>
      <c r="I7" s="6">
        <f t="shared" si="4"/>
        <v>4080</v>
      </c>
      <c r="J7" s="8">
        <f t="shared" si="5"/>
        <v>20.350954200377092</v>
      </c>
      <c r="K7" t="str">
        <f t="shared" si="6"/>
        <v>suf</v>
      </c>
      <c r="L7" t="str">
        <f t="shared" si="7"/>
        <v>suf</v>
      </c>
    </row>
    <row r="8" spans="1:12">
      <c r="A8" s="3" t="s">
        <v>7</v>
      </c>
      <c r="B8" s="1" t="s">
        <v>15</v>
      </c>
      <c r="C8" s="6">
        <v>4000</v>
      </c>
      <c r="D8" s="7">
        <v>6</v>
      </c>
      <c r="E8" s="6">
        <f t="shared" si="0"/>
        <v>24000</v>
      </c>
      <c r="F8" s="6">
        <f t="shared" si="1"/>
        <v>1200</v>
      </c>
      <c r="G8" s="6">
        <f t="shared" si="2"/>
        <v>25200</v>
      </c>
      <c r="H8" s="6">
        <f t="shared" si="3"/>
        <v>720</v>
      </c>
      <c r="I8" s="6">
        <f t="shared" si="4"/>
        <v>24480</v>
      </c>
      <c r="J8" s="8">
        <f t="shared" si="5"/>
        <v>122.10572520226255</v>
      </c>
      <c r="K8" t="str">
        <f>IF(D8&gt;B$25,"boa","suf")</f>
        <v>boa</v>
      </c>
      <c r="L8" t="str">
        <f t="shared" si="7"/>
        <v>b</v>
      </c>
    </row>
    <row r="9" spans="1:12">
      <c r="A9" s="3" t="s">
        <v>8</v>
      </c>
      <c r="B9" s="1" t="s">
        <v>16</v>
      </c>
      <c r="C9" s="6">
        <v>4500</v>
      </c>
      <c r="D9" s="7">
        <v>7</v>
      </c>
      <c r="E9" s="6">
        <f t="shared" si="0"/>
        <v>31500</v>
      </c>
      <c r="F9" s="6">
        <f t="shared" si="1"/>
        <v>1575</v>
      </c>
      <c r="G9" s="6">
        <f t="shared" si="2"/>
        <v>33075</v>
      </c>
      <c r="H9" s="6">
        <f t="shared" si="3"/>
        <v>945</v>
      </c>
      <c r="I9" s="6">
        <f t="shared" si="4"/>
        <v>32130</v>
      </c>
      <c r="J9" s="8">
        <f t="shared" si="5"/>
        <v>160.2637643279696</v>
      </c>
      <c r="K9" t="str">
        <f t="shared" si="6"/>
        <v>boa</v>
      </c>
      <c r="L9" t="str">
        <f t="shared" si="7"/>
        <v>b</v>
      </c>
    </row>
    <row r="10" spans="1:12">
      <c r="A10" s="3" t="s">
        <v>9</v>
      </c>
      <c r="B10" s="1" t="s">
        <v>17</v>
      </c>
      <c r="C10" s="6">
        <v>5500</v>
      </c>
      <c r="D10" s="7">
        <v>8</v>
      </c>
      <c r="E10" s="6">
        <f t="shared" si="0"/>
        <v>44000</v>
      </c>
      <c r="F10" s="6">
        <f t="shared" si="1"/>
        <v>2200</v>
      </c>
      <c r="G10" s="6">
        <f t="shared" si="2"/>
        <v>46200</v>
      </c>
      <c r="H10" s="6">
        <f t="shared" si="3"/>
        <v>1320</v>
      </c>
      <c r="I10" s="6">
        <f t="shared" si="4"/>
        <v>44880</v>
      </c>
      <c r="J10" s="8">
        <f t="shared" si="5"/>
        <v>223.86049620414801</v>
      </c>
      <c r="K10" t="str">
        <f t="shared" si="6"/>
        <v>boa</v>
      </c>
      <c r="L10" t="str">
        <f t="shared" si="7"/>
        <v>mb</v>
      </c>
    </row>
    <row r="11" spans="1:12">
      <c r="A11" s="3" t="s">
        <v>10</v>
      </c>
      <c r="B11" s="4" t="s">
        <v>17</v>
      </c>
      <c r="C11" s="6">
        <v>3500</v>
      </c>
      <c r="D11" s="7">
        <v>10</v>
      </c>
      <c r="E11" s="6">
        <f t="shared" si="0"/>
        <v>35000</v>
      </c>
      <c r="F11" s="6">
        <f t="shared" si="1"/>
        <v>1750</v>
      </c>
      <c r="G11" s="6">
        <f t="shared" si="2"/>
        <v>36750</v>
      </c>
      <c r="H11" s="6">
        <f t="shared" si="3"/>
        <v>1050</v>
      </c>
      <c r="I11" s="6">
        <f t="shared" si="4"/>
        <v>35700</v>
      </c>
      <c r="J11" s="8">
        <f t="shared" si="5"/>
        <v>178.07084925329954</v>
      </c>
      <c r="K11" t="str">
        <f t="shared" si="6"/>
        <v>boa</v>
      </c>
      <c r="L11" t="str">
        <f t="shared" si="7"/>
        <v>mb</v>
      </c>
    </row>
    <row r="13" spans="1:12">
      <c r="A13" s="10" t="s">
        <v>33</v>
      </c>
      <c r="B13" s="1" t="s">
        <v>20</v>
      </c>
      <c r="C13" s="2">
        <f>SUM(C3:C11)</f>
        <v>25050</v>
      </c>
      <c r="D13" s="2">
        <f t="shared" ref="D13:J13" si="8">SUM(D3:D11)</f>
        <v>62</v>
      </c>
      <c r="E13" s="2">
        <f t="shared" si="8"/>
        <v>174000</v>
      </c>
      <c r="F13" s="2">
        <f t="shared" si="8"/>
        <v>8700</v>
      </c>
      <c r="G13" s="2">
        <f t="shared" si="8"/>
        <v>182700</v>
      </c>
      <c r="H13" s="2">
        <f t="shared" si="8"/>
        <v>5220</v>
      </c>
      <c r="I13" s="2">
        <f t="shared" si="8"/>
        <v>177480</v>
      </c>
      <c r="J13" s="2">
        <f t="shared" si="8"/>
        <v>885.26650771640357</v>
      </c>
    </row>
    <row r="14" spans="1:12">
      <c r="A14" s="10"/>
      <c r="B14" s="1" t="s">
        <v>26</v>
      </c>
      <c r="C14" s="2">
        <f>AVERAGE(C3:C11)</f>
        <v>2783.3333333333335</v>
      </c>
      <c r="D14" s="2">
        <f t="shared" ref="D14:J14" si="9">AVERAGE(D3:D11)</f>
        <v>6.8888888888888893</v>
      </c>
      <c r="E14" s="2">
        <f t="shared" si="9"/>
        <v>19333.333333333332</v>
      </c>
      <c r="F14" s="2">
        <f t="shared" si="9"/>
        <v>966.66666666666663</v>
      </c>
      <c r="G14" s="2">
        <f t="shared" si="9"/>
        <v>20300</v>
      </c>
      <c r="H14" s="2">
        <f t="shared" si="9"/>
        <v>580</v>
      </c>
      <c r="I14" s="2">
        <f t="shared" si="9"/>
        <v>19720</v>
      </c>
      <c r="J14" s="2">
        <f t="shared" si="9"/>
        <v>98.36294530182262</v>
      </c>
    </row>
    <row r="15" spans="1:12">
      <c r="A15" s="10"/>
      <c r="B15" s="1" t="s">
        <v>27</v>
      </c>
      <c r="C15">
        <f>MODE(C3:C11)</f>
        <v>1000</v>
      </c>
      <c r="D15">
        <f t="shared" ref="D15:J15" si="10">IF(ISNA(MODE(D3:D11)),"",MODE(D3:D11))</f>
        <v>10</v>
      </c>
      <c r="E15" t="str">
        <f t="shared" si="10"/>
        <v/>
      </c>
      <c r="F15" t="str">
        <f t="shared" si="10"/>
        <v/>
      </c>
      <c r="G15" t="str">
        <f t="shared" si="10"/>
        <v/>
      </c>
      <c r="H15" t="str">
        <f t="shared" si="10"/>
        <v/>
      </c>
      <c r="I15" t="str">
        <f t="shared" si="10"/>
        <v/>
      </c>
      <c r="J15" t="str">
        <f t="shared" si="10"/>
        <v/>
      </c>
    </row>
    <row r="16" spans="1:12">
      <c r="A16" s="10"/>
      <c r="B16" s="1" t="s">
        <v>37</v>
      </c>
      <c r="C16" s="9">
        <f>STDEV(C3:C11)</f>
        <v>1656.8041525780891</v>
      </c>
      <c r="D16" s="9">
        <f t="shared" ref="D16:J16" si="11">STDEV(D3:D11)</f>
        <v>3.4439963866286378</v>
      </c>
      <c r="E16" s="9">
        <f t="shared" si="11"/>
        <v>14839.895552193082</v>
      </c>
      <c r="F16" s="9">
        <f t="shared" si="11"/>
        <v>741.99477760965408</v>
      </c>
      <c r="G16" s="9">
        <f t="shared" si="11"/>
        <v>15581.890329802736</v>
      </c>
      <c r="H16" s="9">
        <f t="shared" si="11"/>
        <v>445.19686656579245</v>
      </c>
      <c r="I16" s="9">
        <f t="shared" si="11"/>
        <v>15136.693463236943</v>
      </c>
      <c r="J16" s="9">
        <f t="shared" si="11"/>
        <v>75.501508680265246</v>
      </c>
    </row>
    <row r="17" spans="1:10">
      <c r="A17" s="10"/>
      <c r="B17" s="1" t="s">
        <v>28</v>
      </c>
      <c r="C17" s="2">
        <f>MAX(C3:C11)</f>
        <v>5500</v>
      </c>
      <c r="D17" s="2">
        <f t="shared" ref="D17:J17" si="12">MAX(D3:D11)</f>
        <v>12</v>
      </c>
      <c r="E17" s="2">
        <f t="shared" si="12"/>
        <v>44000</v>
      </c>
      <c r="F17" s="2">
        <f t="shared" si="12"/>
        <v>2200</v>
      </c>
      <c r="G17" s="2">
        <f t="shared" si="12"/>
        <v>46200</v>
      </c>
      <c r="H17" s="2">
        <f t="shared" si="12"/>
        <v>1320</v>
      </c>
      <c r="I17" s="2">
        <f t="shared" si="12"/>
        <v>44880</v>
      </c>
      <c r="J17" s="2">
        <f t="shared" si="12"/>
        <v>223.86049620414801</v>
      </c>
    </row>
    <row r="18" spans="1:10">
      <c r="A18" s="10"/>
      <c r="B18" s="1" t="s">
        <v>29</v>
      </c>
      <c r="C18" s="2">
        <f>MIN(C3:C11)</f>
        <v>1000</v>
      </c>
      <c r="D18" s="2">
        <f t="shared" ref="D18:J18" si="13">MIN(D3:D11)</f>
        <v>2</v>
      </c>
      <c r="E18" s="2">
        <f t="shared" si="13"/>
        <v>4000</v>
      </c>
      <c r="F18" s="2">
        <f t="shared" si="13"/>
        <v>200</v>
      </c>
      <c r="G18" s="2">
        <f t="shared" si="13"/>
        <v>4200</v>
      </c>
      <c r="H18" s="2">
        <f t="shared" si="13"/>
        <v>120</v>
      </c>
      <c r="I18" s="2">
        <f t="shared" si="13"/>
        <v>4080</v>
      </c>
      <c r="J18" s="2">
        <f t="shared" si="13"/>
        <v>20.350954200377092</v>
      </c>
    </row>
    <row r="19" spans="1:10">
      <c r="A19" s="10"/>
      <c r="B19" s="1" t="s">
        <v>30</v>
      </c>
      <c r="C19">
        <f>COUNT(C3:C11)</f>
        <v>9</v>
      </c>
      <c r="D19">
        <f t="shared" ref="D19:J19" si="14">COUNT(D3:D11)</f>
        <v>9</v>
      </c>
      <c r="E19">
        <f t="shared" si="14"/>
        <v>9</v>
      </c>
      <c r="F19">
        <f t="shared" si="14"/>
        <v>9</v>
      </c>
      <c r="G19">
        <f t="shared" si="14"/>
        <v>9</v>
      </c>
      <c r="H19">
        <f t="shared" si="14"/>
        <v>9</v>
      </c>
      <c r="I19">
        <f t="shared" si="14"/>
        <v>9</v>
      </c>
      <c r="J19">
        <f t="shared" si="14"/>
        <v>9</v>
      </c>
    </row>
    <row r="20" spans="1:10">
      <c r="A20" s="10"/>
      <c r="B20" s="1" t="s">
        <v>31</v>
      </c>
      <c r="C20">
        <f>SUMIF(C3:C11,"&gt;2000")</f>
        <v>19900</v>
      </c>
      <c r="D20">
        <f t="shared" ref="D20:J20" si="15">SUMIF(D3:D11,"&gt;2000")</f>
        <v>0</v>
      </c>
      <c r="E20">
        <f t="shared" si="15"/>
        <v>174000</v>
      </c>
      <c r="F20">
        <f t="shared" si="15"/>
        <v>2200</v>
      </c>
      <c r="G20">
        <f t="shared" si="15"/>
        <v>182700</v>
      </c>
      <c r="H20">
        <f t="shared" si="15"/>
        <v>0</v>
      </c>
      <c r="I20">
        <f t="shared" si="15"/>
        <v>177480</v>
      </c>
      <c r="J20">
        <f t="shared" si="15"/>
        <v>0</v>
      </c>
    </row>
    <row r="21" spans="1:10">
      <c r="A21" s="10"/>
      <c r="B21" s="1" t="s">
        <v>32</v>
      </c>
      <c r="C21">
        <f>COUNTIF(C3:C11,"&gt;2000")</f>
        <v>5</v>
      </c>
      <c r="D21">
        <f t="shared" ref="D21:J21" si="16">COUNTIF(D3:D11,"&gt;2000")</f>
        <v>0</v>
      </c>
      <c r="E21">
        <f t="shared" si="16"/>
        <v>9</v>
      </c>
      <c r="F21">
        <f t="shared" si="16"/>
        <v>1</v>
      </c>
      <c r="G21">
        <f t="shared" si="16"/>
        <v>9</v>
      </c>
      <c r="H21">
        <f t="shared" si="16"/>
        <v>0</v>
      </c>
      <c r="I21">
        <f t="shared" si="16"/>
        <v>9</v>
      </c>
      <c r="J21">
        <f t="shared" si="16"/>
        <v>0</v>
      </c>
    </row>
    <row r="22" spans="1:10">
      <c r="B22" s="1"/>
    </row>
    <row r="23" spans="1:10">
      <c r="A23" t="s">
        <v>34</v>
      </c>
      <c r="B23" s="5">
        <v>0.05</v>
      </c>
    </row>
    <row r="24" spans="1:10">
      <c r="A24" t="s">
        <v>35</v>
      </c>
      <c r="B24" s="5">
        <v>0.03</v>
      </c>
    </row>
    <row r="25" spans="1:10">
      <c r="A25" t="s">
        <v>40</v>
      </c>
      <c r="B25" s="1">
        <v>5</v>
      </c>
    </row>
    <row r="26" spans="1:10">
      <c r="A26" t="s">
        <v>38</v>
      </c>
      <c r="B26" s="1">
        <v>7</v>
      </c>
    </row>
    <row r="27" spans="1:10">
      <c r="A27" t="s">
        <v>39</v>
      </c>
      <c r="B27" s="1">
        <v>10</v>
      </c>
    </row>
  </sheetData>
  <mergeCells count="2">
    <mergeCell ref="A13:A21"/>
    <mergeCell ref="A1:K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Folha1</vt:lpstr>
      <vt:lpstr>Folha2</vt:lpstr>
      <vt:lpstr>Folha3</vt:lpstr>
      <vt:lpstr>Gráfico1</vt:lpstr>
      <vt:lpstr>Gráfico2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sandrasantos1</dc:creator>
  <cp:lastModifiedBy>marcosilva1</cp:lastModifiedBy>
  <dcterms:created xsi:type="dcterms:W3CDTF">2010-06-02T18:09:07Z</dcterms:created>
  <dcterms:modified xsi:type="dcterms:W3CDTF">2010-06-14T18:18:04Z</dcterms:modified>
</cp:coreProperties>
</file>